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kf/Documents/BLog/Kurz Portfolio/1. Modul - Príprava/"/>
    </mc:Choice>
  </mc:AlternateContent>
  <xr:revisionPtr revIDLastSave="0" documentId="13_ncr:1_{91073A61-FD5C-EA49-9E54-D8E89C960AB9}" xr6:coauthVersionLast="43" xr6:coauthVersionMax="43" xr10:uidLastSave="{00000000-0000-0000-0000-000000000000}"/>
  <bookViews>
    <workbookView xWindow="0" yWindow="480" windowWidth="28780" windowHeight="17460" xr2:uid="{5B2EAB60-0CEA-3044-A0F7-E9223A16A306}"/>
  </bookViews>
  <sheets>
    <sheet name="Dôchodok" sheetId="1" r:id="rId1"/>
    <sheet name="Iný cieľ" sheetId="2" r:id="rId2"/>
    <sheet name="Zoznam cieľov" sheetId="4" r:id="rId3"/>
    <sheet name="Alokáci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C2" i="4"/>
  <c r="B2" i="4"/>
  <c r="D2" i="3" l="1"/>
  <c r="F2" i="3" s="1"/>
  <c r="E2" i="3"/>
  <c r="G2" i="3" s="1"/>
  <c r="B10" i="2"/>
  <c r="B14" i="1"/>
  <c r="B16" i="1" s="1"/>
  <c r="H2" i="3" l="1"/>
  <c r="B6" i="3" s="1"/>
  <c r="B5" i="3" s="1"/>
  <c r="K5" i="3" s="1"/>
</calcChain>
</file>

<file path=xl/sharedStrings.xml><?xml version="1.0" encoding="utf-8"?>
<sst xmlns="http://schemas.openxmlformats.org/spreadsheetml/2006/main" count="49" uniqueCount="46">
  <si>
    <t>Koľko musíte sporiť na dôchodok</t>
  </si>
  <si>
    <t>Aktuálny vek:</t>
  </si>
  <si>
    <t>Vek odchodu do dôchodku:</t>
  </si>
  <si>
    <t>Požadovaný celkový mesačný príjem na dôchodku:</t>
  </si>
  <si>
    <t>Predpokladaný mesačný príjem z iných zdrojov:</t>
  </si>
  <si>
    <t>Aktuálna výška finančného majetku:</t>
  </si>
  <si>
    <t>Požadovaná výška finančného majetku:</t>
  </si>
  <si>
    <t>Očakávaná ročná inflácia:</t>
  </si>
  <si>
    <t>Koľko musím mesačne sporiť?</t>
  </si>
  <si>
    <t>Očakávaný ročný výnos investície:</t>
  </si>
  <si>
    <t>Koľko musíte sporiť na dosiahnutie cieľa</t>
  </si>
  <si>
    <t>Požadovaná výška majetku:</t>
  </si>
  <si>
    <t>Časový horizont:</t>
  </si>
  <si>
    <t>Aktuálna výška majetku:</t>
  </si>
  <si>
    <t>Investičný horizont</t>
  </si>
  <si>
    <t>Rizikový rating</t>
  </si>
  <si>
    <t>Horizont Discount</t>
  </si>
  <si>
    <t>Dodatočný rating</t>
  </si>
  <si>
    <t>AloBondHorizont</t>
  </si>
  <si>
    <t>AloBondOther</t>
  </si>
  <si>
    <t>Alokácia akcie</t>
  </si>
  <si>
    <t>Alokácia dlhopisy</t>
  </si>
  <si>
    <t>Výsledok kvízu</t>
  </si>
  <si>
    <t>Skúsenosti</t>
  </si>
  <si>
    <t>1 - Mám skúsenosti s akciami aj dlhopismi viac ako 3 roky</t>
  </si>
  <si>
    <t>2 - Mám skúsenosti s akciami aj dlhopismi, s aspoň jednou triedou aktív viac ako 3 roky</t>
  </si>
  <si>
    <t>3 - Mám skúsenosti s akciami aj dlhopismi menej ako 3 roky</t>
  </si>
  <si>
    <t>Ako doplniť skúsenosti:</t>
  </si>
  <si>
    <t>5 - Nemám žiadne skúsenosti ani s jednou triedou aktív</t>
  </si>
  <si>
    <t>4 - Mám skúsenosti iba s jednou triedou aktív, menej ako 3 roky</t>
  </si>
  <si>
    <t>Aktuálna suma investičného majetku</t>
  </si>
  <si>
    <t>Cieľ č.</t>
  </si>
  <si>
    <t>Názov</t>
  </si>
  <si>
    <t>Aktuálny stav</t>
  </si>
  <si>
    <t>Horizont v rokoch</t>
  </si>
  <si>
    <t>Cieľová suma</t>
  </si>
  <si>
    <t>Mesačné sporenie</t>
  </si>
  <si>
    <t>Tip investovania</t>
  </si>
  <si>
    <t>Školné dcéra</t>
  </si>
  <si>
    <t>Dôchodok</t>
  </si>
  <si>
    <t>Cieľová suma majetku</t>
  </si>
  <si>
    <t>Suma mesačného sporenia</t>
  </si>
  <si>
    <t>Očakávaný výnos akcie:</t>
  </si>
  <si>
    <t>Očakávaný výnos dlhopisy:</t>
  </si>
  <si>
    <t>Očakávaný výnos portfólia:</t>
  </si>
  <si>
    <t>Dochodok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</si>
</sst>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164" formatCode="&quot;€&quot;#,##0"/>
    <numFmt numFmtId="165" formatCode="_-* #,##0\ [$€-1]_-;\-* #,##0\ [$€-1]_-;_-* &quot;-&quot;??\ [$€-1]_-;_-@_-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1" applyNumberFormat="1" applyFont="1" applyFill="1"/>
    <xf numFmtId="6" fontId="3" fillId="0" borderId="0" xfId="0" applyNumberFormat="1" applyFont="1"/>
    <xf numFmtId="0" fontId="0" fillId="0" borderId="0" xfId="0" applyAlignment="1">
      <alignment wrapText="1"/>
    </xf>
    <xf numFmtId="165" fontId="0" fillId="0" borderId="0" xfId="0" applyNumberForma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4A07-5CB0-4449-99EA-6065BC95CEF5}">
  <dimension ref="A1:B16"/>
  <sheetViews>
    <sheetView tabSelected="1" zoomScale="202" zoomScaleNormal="202" workbookViewId="0">
      <selection activeCell="B5" sqref="B5"/>
    </sheetView>
  </sheetViews>
  <sheetFormatPr baseColWidth="10" defaultRowHeight="16" x14ac:dyDescent="0.2"/>
  <cols>
    <col min="1" max="1" width="41.33203125" customWidth="1"/>
    <col min="2" max="2" width="11.1640625" bestFit="1" customWidth="1"/>
  </cols>
  <sheetData>
    <row r="1" spans="1:2" x14ac:dyDescent="0.2">
      <c r="A1" s="3" t="s">
        <v>0</v>
      </c>
    </row>
    <row r="3" spans="1:2" x14ac:dyDescent="0.2">
      <c r="A3" t="s">
        <v>1</v>
      </c>
      <c r="B3" s="4">
        <v>20</v>
      </c>
    </row>
    <row r="4" spans="1:2" x14ac:dyDescent="0.2">
      <c r="A4" t="s">
        <v>2</v>
      </c>
      <c r="B4" s="4">
        <v>60</v>
      </c>
    </row>
    <row r="6" spans="1:2" x14ac:dyDescent="0.2">
      <c r="A6" t="s">
        <v>3</v>
      </c>
      <c r="B6" s="5">
        <v>1500</v>
      </c>
    </row>
    <row r="7" spans="1:2" x14ac:dyDescent="0.2">
      <c r="A7" t="s">
        <v>4</v>
      </c>
      <c r="B7" s="5">
        <v>0</v>
      </c>
    </row>
    <row r="8" spans="1:2" x14ac:dyDescent="0.2">
      <c r="A8" t="s">
        <v>7</v>
      </c>
      <c r="B8" s="6">
        <v>0.02</v>
      </c>
    </row>
    <row r="10" spans="1:2" x14ac:dyDescent="0.2">
      <c r="A10" t="s">
        <v>9</v>
      </c>
      <c r="B10" s="6">
        <v>7.4999999999999997E-2</v>
      </c>
    </row>
    <row r="12" spans="1:2" x14ac:dyDescent="0.2">
      <c r="A12" t="s">
        <v>5</v>
      </c>
      <c r="B12" s="5"/>
    </row>
    <row r="14" spans="1:2" x14ac:dyDescent="0.2">
      <c r="A14" t="s">
        <v>6</v>
      </c>
      <c r="B14" s="2">
        <f>(((B6-B7)*12)*(1+B8)^(B4-B3))/0.04</f>
        <v>993617.84862668335</v>
      </c>
    </row>
    <row r="16" spans="1:2" ht="21" x14ac:dyDescent="0.25">
      <c r="A16" t="s">
        <v>8</v>
      </c>
      <c r="B16" s="7">
        <f>PMT(B10/12,(B4-B3)*12,B12*(-1),B14,1)*(-1)</f>
        <v>326.55568097734397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6C23-6967-AB4E-8B16-311CE3011CBB}">
  <dimension ref="A1:B10"/>
  <sheetViews>
    <sheetView zoomScale="205" zoomScaleNormal="205" workbookViewId="0">
      <selection activeCell="B10" sqref="B10"/>
    </sheetView>
  </sheetViews>
  <sheetFormatPr baseColWidth="10" defaultRowHeight="16" x14ac:dyDescent="0.2"/>
  <cols>
    <col min="1" max="1" width="43.33203125" bestFit="1" customWidth="1"/>
    <col min="2" max="2" width="11.1640625" bestFit="1" customWidth="1"/>
  </cols>
  <sheetData>
    <row r="1" spans="1:2" x14ac:dyDescent="0.2">
      <c r="A1" s="3" t="s">
        <v>10</v>
      </c>
    </row>
    <row r="3" spans="1:2" x14ac:dyDescent="0.2">
      <c r="A3" t="s">
        <v>12</v>
      </c>
      <c r="B3" s="4">
        <v>10</v>
      </c>
    </row>
    <row r="4" spans="1:2" x14ac:dyDescent="0.2">
      <c r="A4" t="s">
        <v>11</v>
      </c>
      <c r="B4" s="5">
        <v>8000</v>
      </c>
    </row>
    <row r="5" spans="1:2" x14ac:dyDescent="0.2">
      <c r="A5" t="s">
        <v>13</v>
      </c>
      <c r="B5" s="5">
        <v>1000</v>
      </c>
    </row>
    <row r="6" spans="1:2" x14ac:dyDescent="0.2">
      <c r="B6" s="2"/>
    </row>
    <row r="7" spans="1:2" x14ac:dyDescent="0.2">
      <c r="A7" t="s">
        <v>7</v>
      </c>
      <c r="B7" s="6">
        <v>0.02</v>
      </c>
    </row>
    <row r="8" spans="1:2" x14ac:dyDescent="0.2">
      <c r="A8" t="s">
        <v>9</v>
      </c>
      <c r="B8" s="6">
        <v>6.5000000000000002E-2</v>
      </c>
    </row>
    <row r="10" spans="1:2" ht="21" x14ac:dyDescent="0.25">
      <c r="A10" t="s">
        <v>8</v>
      </c>
      <c r="B10" s="7">
        <f>PMT(B8/12,B3*12,B5*(-1),B4*(1+B7)^B3,1)*(-1)</f>
        <v>46.302784501829159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4582-DF60-BE4E-9A88-6AC8980B41FA}">
  <dimension ref="A1:G16"/>
  <sheetViews>
    <sheetView zoomScale="191" zoomScaleNormal="191" workbookViewId="0">
      <selection activeCell="C5" sqref="C5"/>
    </sheetView>
  </sheetViews>
  <sheetFormatPr baseColWidth="10" defaultRowHeight="16" x14ac:dyDescent="0.2"/>
  <cols>
    <col min="2" max="2" width="15.5" customWidth="1"/>
    <col min="3" max="3" width="12.5" customWidth="1"/>
    <col min="4" max="4" width="16" customWidth="1"/>
    <col min="5" max="5" width="12.33203125" customWidth="1"/>
    <col min="6" max="6" width="16.5" customWidth="1"/>
    <col min="7" max="7" width="14.33203125" bestFit="1" customWidth="1"/>
  </cols>
  <sheetData>
    <row r="1" spans="1:7" ht="54" customHeight="1" x14ac:dyDescent="0.2">
      <c r="B1" s="8" t="s">
        <v>30</v>
      </c>
      <c r="C1" s="8" t="s">
        <v>40</v>
      </c>
      <c r="D1" s="8" t="s">
        <v>41</v>
      </c>
    </row>
    <row r="2" spans="1:7" x14ac:dyDescent="0.2">
      <c r="B2" s="9">
        <f>SUM(C5:C14)</f>
        <v>0</v>
      </c>
      <c r="C2" s="9">
        <f>SUM(E5:E14)</f>
        <v>0</v>
      </c>
      <c r="D2" s="9">
        <f>SUM(F5:F14)</f>
        <v>0</v>
      </c>
    </row>
    <row r="4" spans="1:7" x14ac:dyDescent="0.2">
      <c r="A4" s="3" t="s">
        <v>31</v>
      </c>
      <c r="B4" s="3" t="s">
        <v>32</v>
      </c>
      <c r="C4" s="3" t="s">
        <v>33</v>
      </c>
      <c r="D4" s="3" t="s">
        <v>34</v>
      </c>
      <c r="E4" s="3" t="s">
        <v>35</v>
      </c>
      <c r="F4" s="3" t="s">
        <v>36</v>
      </c>
      <c r="G4" s="3" t="s">
        <v>37</v>
      </c>
    </row>
    <row r="5" spans="1:7" x14ac:dyDescent="0.2">
      <c r="A5">
        <v>1</v>
      </c>
      <c r="B5" t="s">
        <v>45</v>
      </c>
      <c r="C5" s="9"/>
      <c r="E5" s="9"/>
      <c r="F5" s="9"/>
    </row>
    <row r="6" spans="1:7" x14ac:dyDescent="0.2">
      <c r="A6">
        <v>2</v>
      </c>
      <c r="B6" t="s">
        <v>38</v>
      </c>
      <c r="C6" s="9"/>
      <c r="E6" s="9"/>
      <c r="F6" s="9"/>
    </row>
    <row r="7" spans="1:7" x14ac:dyDescent="0.2">
      <c r="A7">
        <v>3</v>
      </c>
      <c r="B7" t="s">
        <v>39</v>
      </c>
      <c r="C7" s="9"/>
      <c r="E7" s="9"/>
      <c r="F7" s="9"/>
    </row>
    <row r="8" spans="1:7" x14ac:dyDescent="0.2">
      <c r="A8">
        <v>4</v>
      </c>
      <c r="C8" s="9"/>
      <c r="E8" s="9"/>
      <c r="F8" s="9"/>
    </row>
    <row r="9" spans="1:7" x14ac:dyDescent="0.2">
      <c r="A9">
        <v>5</v>
      </c>
      <c r="C9" s="9"/>
      <c r="E9" s="9"/>
      <c r="F9" s="9"/>
    </row>
    <row r="10" spans="1:7" x14ac:dyDescent="0.2">
      <c r="A10">
        <v>6</v>
      </c>
      <c r="C10" s="9"/>
      <c r="E10" s="9"/>
      <c r="F10" s="9"/>
    </row>
    <row r="11" spans="1:7" x14ac:dyDescent="0.2">
      <c r="A11">
        <v>7</v>
      </c>
      <c r="C11" s="9"/>
      <c r="E11" s="9"/>
      <c r="F11" s="9"/>
    </row>
    <row r="12" spans="1:7" x14ac:dyDescent="0.2">
      <c r="A12">
        <v>8</v>
      </c>
      <c r="C12" s="9"/>
      <c r="E12" s="9"/>
      <c r="F12" s="9"/>
    </row>
    <row r="13" spans="1:7" x14ac:dyDescent="0.2">
      <c r="A13">
        <v>9</v>
      </c>
      <c r="C13" s="9"/>
      <c r="E13" s="9"/>
      <c r="F13" s="9"/>
    </row>
    <row r="14" spans="1:7" x14ac:dyDescent="0.2">
      <c r="A14">
        <v>10</v>
      </c>
      <c r="C14" s="9"/>
      <c r="E14" s="9"/>
      <c r="F14" s="9"/>
    </row>
    <row r="15" spans="1:7" x14ac:dyDescent="0.2">
      <c r="C15" s="9"/>
      <c r="E15" s="9"/>
      <c r="F15" s="9"/>
    </row>
    <row r="16" spans="1:7" x14ac:dyDescent="0.2">
      <c r="C1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F40E-717A-B04C-857E-141BD0718E59}">
  <dimension ref="A1:K14"/>
  <sheetViews>
    <sheetView zoomScale="216" zoomScaleNormal="216" workbookViewId="0">
      <selection activeCell="C3" sqref="C3"/>
    </sheetView>
  </sheetViews>
  <sheetFormatPr baseColWidth="10" defaultRowHeight="16" x14ac:dyDescent="0.2"/>
  <cols>
    <col min="1" max="1" width="16.83203125" bestFit="1" customWidth="1"/>
    <col min="2" max="2" width="17" customWidth="1"/>
    <col min="3" max="3" width="10.1640625" customWidth="1"/>
    <col min="4" max="4" width="15" hidden="1" customWidth="1"/>
    <col min="5" max="5" width="15.1640625" hidden="1" customWidth="1"/>
    <col min="6" max="6" width="14.83203125" hidden="1" customWidth="1"/>
    <col min="7" max="7" width="12.6640625" hidden="1" customWidth="1"/>
    <col min="8" max="8" width="10.83203125" hidden="1" customWidth="1"/>
    <col min="10" max="10" width="23.33203125" customWidth="1"/>
  </cols>
  <sheetData>
    <row r="1" spans="1:11" x14ac:dyDescent="0.2">
      <c r="A1" t="s">
        <v>22</v>
      </c>
      <c r="B1" t="s">
        <v>14</v>
      </c>
      <c r="C1" t="s">
        <v>23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11" x14ac:dyDescent="0.2">
      <c r="A2" s="4">
        <v>90</v>
      </c>
      <c r="B2" s="4">
        <v>20</v>
      </c>
      <c r="C2" s="4">
        <v>5</v>
      </c>
      <c r="D2">
        <f>IF(A2&gt;80,1,IF(A2&gt;60,2,IF(A2&gt;40,3,IF(A2&gt;20,4,5))))</f>
        <v>1</v>
      </c>
      <c r="E2">
        <f>IF(B2&lt;0,"CHYBA",IF(B2&lt;16,B2/15,1))</f>
        <v>1</v>
      </c>
      <c r="F2">
        <f>D2*0.6+C2*0.4</f>
        <v>2.6</v>
      </c>
      <c r="G2">
        <f>0.4*(1-E2)</f>
        <v>0</v>
      </c>
      <c r="H2">
        <f>(F2-1)/4*0.3</f>
        <v>0.12</v>
      </c>
      <c r="J2" t="s">
        <v>42</v>
      </c>
      <c r="K2" s="6">
        <v>0.06</v>
      </c>
    </row>
    <row r="3" spans="1:11" x14ac:dyDescent="0.2">
      <c r="J3" t="s">
        <v>43</v>
      </c>
      <c r="K3" s="6">
        <v>5.0000000000000001E-3</v>
      </c>
    </row>
    <row r="5" spans="1:11" x14ac:dyDescent="0.2">
      <c r="A5" t="s">
        <v>20</v>
      </c>
      <c r="B5" s="1">
        <f>1-B6</f>
        <v>0.88</v>
      </c>
      <c r="C5" s="1"/>
      <c r="J5" s="3" t="s">
        <v>44</v>
      </c>
      <c r="K5" s="10">
        <f>B5*K2+B6*K3</f>
        <v>5.3400000000000003E-2</v>
      </c>
    </row>
    <row r="6" spans="1:11" x14ac:dyDescent="0.2">
      <c r="A6" t="s">
        <v>21</v>
      </c>
      <c r="B6" s="1">
        <f>IF((G2+H2)&gt;0.5,0.5,G2+H2)</f>
        <v>0.12</v>
      </c>
      <c r="C6" s="1"/>
    </row>
    <row r="8" spans="1:11" x14ac:dyDescent="0.2">
      <c r="A8" t="s">
        <v>27</v>
      </c>
    </row>
    <row r="10" spans="1:11" x14ac:dyDescent="0.2">
      <c r="A10" t="s">
        <v>24</v>
      </c>
    </row>
    <row r="11" spans="1:11" x14ac:dyDescent="0.2">
      <c r="A11" t="s">
        <v>25</v>
      </c>
    </row>
    <row r="12" spans="1:11" x14ac:dyDescent="0.2">
      <c r="A12" t="s">
        <v>26</v>
      </c>
    </row>
    <row r="13" spans="1:11" x14ac:dyDescent="0.2">
      <c r="A13" t="s">
        <v>29</v>
      </c>
    </row>
    <row r="14" spans="1:11" x14ac:dyDescent="0.2">
      <c r="A1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Dôchodok</vt:lpstr>
      <vt:lpstr>Iný cieľ</vt:lpstr>
      <vt:lpstr>Zoznam cieľov</vt:lpstr>
      <vt:lpstr>Alokácie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vkf</dc:creator>
  <cp:lastModifiedBy>vkf</cp:lastModifiedBy>
  <dcterms:created xsi:type="dcterms:W3CDTF">2019-02-20T10:41:43Z</dcterms:created>
  <dcterms:modified xsi:type="dcterms:W3CDTF">2019-05-09T13:19:41Z</dcterms:modified>
</cp:coreProperties>
</file>